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850" windowWidth="15180" windowHeight="4125" firstSheet="1" activeTab="1"/>
  </bookViews>
  <sheets>
    <sheet name="для Лизы" sheetId="1" r:id="rId1"/>
    <sheet name="прил.1" sheetId="2" r:id="rId2"/>
  </sheets>
  <definedNames>
    <definedName name="_xlnm.Print_Area" localSheetId="1">'прил.1'!$A$1:$J$32</definedName>
  </definedNames>
  <calcPr fullCalcOnLoad="1"/>
</workbook>
</file>

<file path=xl/sharedStrings.xml><?xml version="1.0" encoding="utf-8"?>
<sst xmlns="http://schemas.openxmlformats.org/spreadsheetml/2006/main" count="159" uniqueCount="97">
  <si>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</si>
  <si>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</si>
  <si>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</si>
  <si>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</si>
  <si>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</si>
  <si>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</si>
  <si>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</si>
  <si>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</si>
  <si>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</si>
  <si>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</si>
  <si>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Бюджет МО Сертолово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</si>
  <si>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</si>
  <si>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</si>
  <si>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</si>
  <si>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</si>
  <si>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</si>
  <si>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</si>
  <si>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</si>
  <si>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</si>
  <si>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</si>
  <si>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</si>
  <si>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</si>
  <si>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</si>
  <si>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</si>
  <si>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</si>
  <si>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</si>
  <si>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</si>
  <si>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</si>
  <si>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</si>
  <si>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</si>
  <si>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</si>
  <si>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</si>
  <si>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</si>
  <si>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</si>
  <si>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</si>
  <si>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</si>
  <si>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</si>
  <si>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</si>
  <si>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</si>
  <si>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</si>
  <si>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</si>
  <si>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</si>
  <si>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</si>
  <si>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</si>
  <si>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</si>
  <si>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</si>
  <si>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</si>
  <si>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Строительство КНС и напорных канализационных коллекторов от мкр.Черная Речка до ГКНС в г.Сертолово</t>
  </si>
  <si>
    <t>Проектирование, реконструкция  и строительство участков сети уличного освещения города Сертолово</t>
  </si>
  <si>
    <t>2014г.</t>
  </si>
  <si>
    <t>2015г.</t>
  </si>
  <si>
    <t>2016г.</t>
  </si>
  <si>
    <t>2.1.</t>
  </si>
  <si>
    <t>2.2.</t>
  </si>
  <si>
    <t>3.1.</t>
  </si>
  <si>
    <t xml:space="preserve"> Сертоловское МУ "Оказание услуг "Развитие"      </t>
  </si>
  <si>
    <t>1.1.</t>
  </si>
  <si>
    <r>
      <t xml:space="preserve"> </t>
    </r>
    <r>
      <rPr>
        <b/>
        <sz val="16"/>
        <rFont val="Times New Roman"/>
        <family val="1"/>
      </rPr>
      <t>"Проектирование, реконструкция и строительство  наружных инженерных сетей и сооружений в МО Сертолово                                                        на 2014-2016 годы"</t>
    </r>
  </si>
  <si>
    <t>ПЕРЕЧЕНЬ МЕРОПРИЯТИЙ ПО РЕАЛИЗАЦИИ МУНИЦИПАЛЬНОЙ ПРОГРАММЫ</t>
  </si>
  <si>
    <t>2.3.</t>
  </si>
  <si>
    <t>Итого по разделу 1:</t>
  </si>
  <si>
    <t>Итого по разделу 2:</t>
  </si>
  <si>
    <t>Итого по разделу 3:</t>
  </si>
  <si>
    <t>Комплект ПСД на строительство внутриплощадочных сетей водоотведения жилой зоны мкр. Сертолово-2 предоставит возможность начать строительство внутриплощадочных сетей водоотведения жилой зоны мкр. Сертолово-2</t>
  </si>
  <si>
    <t>Раздел 3. Развитие сети уличного освещения города Сертолово</t>
  </si>
  <si>
    <t xml:space="preserve"> Строительство канализационного коллектора протяженностью 6457,2 п.м от мкр. Черная Речка до ГКНС в г. Сертолво,  КНС производительностью 3000 м3 в сутки  и объектов энергетического хозяйства в мкр. Черная Речка позволит исключить сброс неочищенных сточных вод на рельеф местности.</t>
  </si>
  <si>
    <t xml:space="preserve"> Строительство  канализационного коллектора протяженностью 1043,0 п.м. от мкр. Сертолово-2 до Сертолово-1 позволит исключить изливы сточных вод на рельеф местности.</t>
  </si>
  <si>
    <t>Раздел 1. Развитие наружных инженерных сетей и сооружений  теплоснабжения</t>
  </si>
  <si>
    <t>Раздел 2. Развитие наружных инженерных сетей и сооружений водоснабжения и  водоотведения</t>
  </si>
  <si>
    <t>2014-2016гг.</t>
  </si>
  <si>
    <t xml:space="preserve">Сертоловское   МУ "Оказание услуг "Развитие"      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</si>
  <si>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</si>
  <si>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2.4.</t>
  </si>
  <si>
    <t>2.5.</t>
  </si>
  <si>
    <t>2.6.</t>
  </si>
  <si>
    <t>2.7.</t>
  </si>
  <si>
    <t xml:space="preserve">Выполнение проектовпо освоению лесов под трассу объекта "Строительство КНС и напорных канализационных коллекторов от мкр. Черная Речка до ГКНС в г. Сертолово" </t>
  </si>
  <si>
    <t xml:space="preserve">Выполнение проектовпо освоению лесов под трассу объекта "Строительство КНС в мкр. Сертолово-2 и напорных канализационных коллекторов от мкр. Сертолово-2 до Сертолово-1" </t>
  </si>
  <si>
    <t>Разработка схемы водоснабжения и водоотведения на территории МО Сертолово с учетом перспективы развития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</si>
  <si>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</si>
  <si>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Получение двух комплектов по освоению лесов под трассу объекта позволит приступить к строительству объекта</t>
  </si>
  <si>
    <t>Бюджет ЛО</t>
  </si>
  <si>
    <t>ПРИЛОЖЕНИЕ №1</t>
  </si>
  <si>
    <t>к постановлению</t>
  </si>
  <si>
    <t>администрации МО Сертолово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</si>
  <si>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</si>
  <si>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Комплект ПСД на строительство  инженерной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</si>
  <si>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2015-2016гг. </t>
  </si>
  <si>
    <t>2.8</t>
  </si>
  <si>
    <t>Строительство двухтрубной системы ГВС  по ул.Заречная</t>
  </si>
  <si>
    <t>2016гг.</t>
  </si>
  <si>
    <t xml:space="preserve"> Реконструкция существующих участков сети уличного освещения протяженностью5,218 км, строительство новых участков сети уличного освещения города Сертолово протяженностью 3,457 км повысит безопасность движения транспорта, передвижения пешеходов в вечернее и ночное время суток.</t>
  </si>
  <si>
    <t xml:space="preserve">Строительство  двухтрубной системы ГВС протяженностью трубопроводов 2790,8 п.м. позволит снабжать около 2557 потребителей качественной горячей водой  </t>
  </si>
  <si>
    <t>Получение схемы водоснабжения и водоотведения на территории МО Сертолово  позволит рационально решать вопросы водоснабжения населения и водоотведения на территории МО Сертолово</t>
  </si>
  <si>
    <t>Строительство участка водопровода протяженностью 91,6 пм позволит замкнуть водопроводное кольцо, соединив два полукольца между собой, которые были построены - в 2012 году, в 2013 году, что является необходимым условием для подачи качественной питьевой воды потребителям по новой схеме водоснабжения</t>
  </si>
  <si>
    <t xml:space="preserve">Бюджет ЛО </t>
  </si>
  <si>
    <r>
      <t xml:space="preserve">от </t>
    </r>
    <r>
      <rPr>
        <u val="single"/>
        <sz val="14"/>
        <rFont val="Times New Roman"/>
        <family val="1"/>
      </rPr>
      <t xml:space="preserve">24.02.2015 г.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43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</si>
</sst>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68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2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8" fontId="2" fillId="0" borderId="11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8" fontId="3" fillId="25" borderId="10" xfId="0" applyNumberFormat="1" applyFont="1" applyFill="1" applyBorder="1" applyAlignment="1">
      <alignment horizontal="center" vertical="center" wrapText="1"/>
    </xf>
    <xf numFmtId="168" fontId="3" fillId="25" borderId="11" xfId="0" applyNumberFormat="1" applyFont="1" applyFill="1" applyBorder="1" applyAlignment="1">
      <alignment horizontal="center" vertical="center" wrapText="1"/>
    </xf>
    <xf numFmtId="168" fontId="3" fillId="25" borderId="12" xfId="0" applyNumberFormat="1" applyFont="1" applyFill="1" applyBorder="1" applyAlignment="1">
      <alignment horizontal="center" vertical="center" wrapText="1"/>
    </xf>
    <xf numFmtId="168" fontId="2" fillId="25" borderId="10" xfId="0" applyNumberFormat="1" applyFont="1" applyFill="1" applyBorder="1" applyAlignment="1">
      <alignment horizontal="center" vertical="center" wrapText="1"/>
    </xf>
    <xf numFmtId="168" fontId="2" fillId="25" borderId="12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8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4" customWidth="1"/>
    <col min="9" max="9" width="9.00390625" style="0" customWidth="1"/>
    <col min="11" max="11" width="8.25390625" style="34" customWidth="1"/>
  </cols>
  <sheetData>
    <row r="1" spans="1:4" ht="21.75" customHeight="1" hidden="1">
      <c r="A1" s="3"/>
      <c r="B1" s="45"/>
      <c r="C1" s="1"/>
      <c r="D1" s="1"/>
    </row>
    <row r="2" spans="1:4" ht="12.75" hidden="1">
      <c r="A2" s="3"/>
      <c r="B2" s="45"/>
      <c r="C2" s="1"/>
      <c r="D2" s="1"/>
    </row>
    <row r="3" spans="1:4" ht="12.75" hidden="1">
      <c r="A3" s="3"/>
      <c r="B3" s="45"/>
      <c r="C3" s="1"/>
      <c r="D3" s="1"/>
    </row>
    <row r="4" spans="1:4" ht="12.75" hidden="1">
      <c r="A4" s="3"/>
      <c r="B4" s="45"/>
      <c r="C4" s="1"/>
      <c r="D4" s="1"/>
    </row>
    <row r="5" spans="1:11" ht="17.25" customHeight="1">
      <c r="A5" s="127" t="s">
        <v>5</v>
      </c>
      <c r="B5" s="127"/>
      <c r="C5" s="127"/>
      <c r="D5" s="127"/>
      <c r="E5" s="127"/>
      <c r="F5" s="127"/>
      <c r="G5" s="127"/>
      <c r="H5" s="127"/>
      <c r="I5" s="127"/>
      <c r="J5" s="127"/>
      <c r="K5" s="41"/>
    </row>
    <row r="6" spans="1:11" ht="30" customHeight="1">
      <c r="A6" s="128" t="s">
        <v>15</v>
      </c>
      <c r="B6" s="128"/>
      <c r="C6" s="128"/>
      <c r="D6" s="128"/>
      <c r="E6" s="128"/>
      <c r="F6" s="128"/>
      <c r="G6" s="128"/>
      <c r="H6" s="128"/>
      <c r="I6" s="128"/>
      <c r="J6" s="128"/>
      <c r="K6" s="42"/>
    </row>
    <row r="7" spans="1:15" ht="48" customHeight="1">
      <c r="A7" s="121" t="s">
        <v>12</v>
      </c>
      <c r="B7" s="125" t="s">
        <v>25</v>
      </c>
      <c r="C7" s="121" t="s">
        <v>8</v>
      </c>
      <c r="D7" s="121" t="s">
        <v>0</v>
      </c>
      <c r="E7" s="123" t="s">
        <v>28</v>
      </c>
      <c r="F7" s="7" t="s">
        <v>2</v>
      </c>
      <c r="G7" s="11" t="s">
        <v>20</v>
      </c>
      <c r="H7" s="35" t="s">
        <v>22</v>
      </c>
      <c r="I7" s="30" t="s">
        <v>23</v>
      </c>
      <c r="J7" s="11" t="s">
        <v>21</v>
      </c>
      <c r="K7" s="35" t="s">
        <v>22</v>
      </c>
      <c r="L7" s="11" t="s">
        <v>24</v>
      </c>
      <c r="M7" s="11"/>
      <c r="N7" s="30" t="s">
        <v>22</v>
      </c>
      <c r="O7" s="1"/>
    </row>
    <row r="8" spans="1:15" ht="17.25" customHeight="1">
      <c r="A8" s="122"/>
      <c r="B8" s="126"/>
      <c r="C8" s="122"/>
      <c r="D8" s="122"/>
      <c r="E8" s="122"/>
      <c r="F8" s="7" t="s">
        <v>6</v>
      </c>
      <c r="G8" s="7"/>
      <c r="H8" s="36"/>
      <c r="I8" s="7"/>
      <c r="J8" s="7"/>
      <c r="K8" s="36"/>
      <c r="L8" s="25"/>
      <c r="M8" s="1"/>
      <c r="N8" s="1"/>
      <c r="O8" s="1"/>
    </row>
    <row r="9" spans="1:15" s="16" customFormat="1" ht="9.75" customHeight="1">
      <c r="A9" s="13">
        <v>1</v>
      </c>
      <c r="B9" s="46"/>
      <c r="C9" s="13">
        <v>2</v>
      </c>
      <c r="D9" s="13">
        <v>3</v>
      </c>
      <c r="E9" s="14">
        <v>5</v>
      </c>
      <c r="F9" s="13">
        <v>6</v>
      </c>
      <c r="G9" s="13">
        <v>7</v>
      </c>
      <c r="H9" s="37"/>
      <c r="I9" s="13"/>
      <c r="J9" s="13">
        <v>8</v>
      </c>
      <c r="K9" s="37"/>
      <c r="L9" s="44"/>
      <c r="M9" s="15"/>
      <c r="N9" s="15"/>
      <c r="O9" s="15"/>
    </row>
    <row r="10" spans="1:16" ht="51" customHeight="1">
      <c r="A10" s="12"/>
      <c r="B10" s="47" t="s">
        <v>29</v>
      </c>
      <c r="C10" s="9" t="s">
        <v>13</v>
      </c>
      <c r="D10" s="7" t="s">
        <v>10</v>
      </c>
      <c r="E10" s="17">
        <f>F10</f>
        <v>6930.5</v>
      </c>
      <c r="F10" s="18">
        <v>6930.5</v>
      </c>
      <c r="G10" s="21"/>
      <c r="H10" s="38"/>
      <c r="J10" s="21"/>
      <c r="K10" s="43"/>
      <c r="L10" s="25"/>
      <c r="O10" s="1"/>
      <c r="P10" s="1"/>
    </row>
    <row r="11" spans="1:15" ht="51">
      <c r="A11" s="12"/>
      <c r="B11" s="47" t="s">
        <v>30</v>
      </c>
      <c r="C11" s="8" t="s">
        <v>14</v>
      </c>
      <c r="D11" s="7" t="s">
        <v>10</v>
      </c>
      <c r="E11" s="17">
        <v>17699.1</v>
      </c>
      <c r="F11" s="21"/>
      <c r="G11" s="18">
        <v>7699.1</v>
      </c>
      <c r="H11" s="39">
        <v>0</v>
      </c>
      <c r="I11" s="18">
        <v>7699.1</v>
      </c>
      <c r="J11" s="18">
        <v>10000</v>
      </c>
      <c r="K11" s="39">
        <v>0</v>
      </c>
      <c r="L11" s="18">
        <v>10000</v>
      </c>
      <c r="M11" s="1"/>
      <c r="N11" s="1"/>
      <c r="O11" s="1"/>
    </row>
    <row r="12" spans="1:15" ht="38.25" customHeight="1">
      <c r="A12" s="27"/>
      <c r="B12" s="47" t="s">
        <v>31</v>
      </c>
      <c r="C12" s="24" t="s">
        <v>18</v>
      </c>
      <c r="D12" s="7" t="s">
        <v>10</v>
      </c>
      <c r="E12" s="17">
        <f>F12+I12+L12</f>
        <v>7950.9</v>
      </c>
      <c r="F12" s="18">
        <v>1599.8</v>
      </c>
      <c r="G12">
        <v>1705</v>
      </c>
      <c r="H12" s="40">
        <f>I12-G12</f>
        <v>1816.5</v>
      </c>
      <c r="I12" s="18">
        <v>3521.5</v>
      </c>
      <c r="J12">
        <v>3500</v>
      </c>
      <c r="K12" s="38" t="s">
        <v>27</v>
      </c>
      <c r="L12" s="18">
        <v>2829.6</v>
      </c>
      <c r="M12" s="1"/>
      <c r="N12" s="1"/>
      <c r="O12" s="1"/>
    </row>
    <row r="13" spans="1:12" s="1" customFormat="1" ht="43.5" customHeight="1">
      <c r="A13" s="22"/>
      <c r="B13" s="47" t="s">
        <v>32</v>
      </c>
      <c r="C13" s="8" t="s">
        <v>16</v>
      </c>
      <c r="D13" s="7" t="s">
        <v>10</v>
      </c>
      <c r="E13" s="17">
        <f>F13+I13+L13</f>
        <v>14590</v>
      </c>
      <c r="F13" s="18"/>
      <c r="G13" s="25">
        <v>0</v>
      </c>
      <c r="H13" s="40">
        <v>5000</v>
      </c>
      <c r="I13" s="18">
        <v>5000</v>
      </c>
      <c r="J13" s="18">
        <v>4000</v>
      </c>
      <c r="K13" s="39">
        <v>5590</v>
      </c>
      <c r="L13" s="32">
        <f>SUM(J13:K13)</f>
        <v>9590</v>
      </c>
    </row>
    <row r="14" spans="1:12" s="1" customFormat="1" ht="51">
      <c r="A14" s="23"/>
      <c r="B14" s="47" t="s">
        <v>32</v>
      </c>
      <c r="C14" s="24" t="s">
        <v>7</v>
      </c>
      <c r="D14" s="7" t="s">
        <v>10</v>
      </c>
      <c r="E14" s="17">
        <f>F14+I14+L14</f>
        <v>9960</v>
      </c>
      <c r="F14" s="31">
        <v>4000</v>
      </c>
      <c r="G14" s="25">
        <v>0</v>
      </c>
      <c r="H14" s="40">
        <v>4000</v>
      </c>
      <c r="I14" s="18">
        <v>4000</v>
      </c>
      <c r="J14" s="20">
        <v>3958.4</v>
      </c>
      <c r="K14" s="38" t="s">
        <v>26</v>
      </c>
      <c r="L14" s="18">
        <v>1960</v>
      </c>
    </row>
    <row r="15" spans="1:12" s="1" customFormat="1" ht="84.75" customHeight="1">
      <c r="A15" s="22"/>
      <c r="B15" s="47" t="s">
        <v>32</v>
      </c>
      <c r="C15" s="8" t="s">
        <v>19</v>
      </c>
      <c r="D15" s="7" t="s">
        <v>10</v>
      </c>
      <c r="E15" s="17">
        <f>F15+I15+L15</f>
        <v>10190</v>
      </c>
      <c r="F15" s="25"/>
      <c r="G15" s="25">
        <v>0</v>
      </c>
      <c r="H15" s="40">
        <v>5000</v>
      </c>
      <c r="I15" s="18">
        <v>5000</v>
      </c>
      <c r="J15" s="32">
        <v>0</v>
      </c>
      <c r="K15" s="39">
        <v>5190</v>
      </c>
      <c r="L15" s="18">
        <v>5190</v>
      </c>
    </row>
    <row r="16" spans="1:15" ht="48" customHeight="1">
      <c r="A16" s="121" t="s">
        <v>12</v>
      </c>
      <c r="B16" s="125" t="s">
        <v>25</v>
      </c>
      <c r="C16" s="121" t="s">
        <v>8</v>
      </c>
      <c r="D16" s="121" t="s">
        <v>0</v>
      </c>
      <c r="E16" s="123" t="s">
        <v>28</v>
      </c>
      <c r="F16" s="7" t="s">
        <v>2</v>
      </c>
      <c r="G16" s="11" t="s">
        <v>20</v>
      </c>
      <c r="H16" s="35" t="s">
        <v>22</v>
      </c>
      <c r="I16" s="30" t="s">
        <v>23</v>
      </c>
      <c r="J16" s="11" t="s">
        <v>21</v>
      </c>
      <c r="K16" s="35" t="s">
        <v>22</v>
      </c>
      <c r="L16" s="11" t="s">
        <v>24</v>
      </c>
      <c r="M16" s="11"/>
      <c r="N16" s="30" t="s">
        <v>22</v>
      </c>
      <c r="O16" s="1"/>
    </row>
    <row r="17" spans="1:15" ht="17.25" customHeight="1">
      <c r="A17" s="122"/>
      <c r="B17" s="126"/>
      <c r="C17" s="122"/>
      <c r="D17" s="122"/>
      <c r="E17" s="122"/>
      <c r="F17" s="7" t="s">
        <v>6</v>
      </c>
      <c r="G17" s="7"/>
      <c r="H17" s="36"/>
      <c r="I17" s="7"/>
      <c r="J17" s="7"/>
      <c r="K17" s="36"/>
      <c r="L17" s="25"/>
      <c r="M17" s="1"/>
      <c r="N17" s="1"/>
      <c r="O17" s="1"/>
    </row>
    <row r="18" spans="1:15" s="16" customFormat="1" ht="9.75" customHeight="1">
      <c r="A18" s="13">
        <v>1</v>
      </c>
      <c r="B18" s="46"/>
      <c r="C18" s="13">
        <v>2</v>
      </c>
      <c r="D18" s="13">
        <v>3</v>
      </c>
      <c r="E18" s="14">
        <v>5</v>
      </c>
      <c r="F18" s="13">
        <v>6</v>
      </c>
      <c r="G18" s="13">
        <v>7</v>
      </c>
      <c r="H18" s="37"/>
      <c r="I18" s="13"/>
      <c r="J18" s="13">
        <v>8</v>
      </c>
      <c r="K18" s="37"/>
      <c r="L18" s="44"/>
      <c r="M18" s="15"/>
      <c r="N18" s="15"/>
      <c r="O18" s="15"/>
    </row>
    <row r="19" spans="1:15" ht="51">
      <c r="A19" s="12"/>
      <c r="B19" s="47" t="s">
        <v>34</v>
      </c>
      <c r="C19" s="8" t="s">
        <v>11</v>
      </c>
      <c r="D19" s="7" t="s">
        <v>10</v>
      </c>
      <c r="E19" s="17">
        <f>F19+I19+L19</f>
        <v>4857.8</v>
      </c>
      <c r="F19" s="18">
        <v>1827.4</v>
      </c>
      <c r="G19" s="33">
        <v>1119.4</v>
      </c>
      <c r="H19" s="40">
        <f>I19-G19</f>
        <v>89.5</v>
      </c>
      <c r="I19" s="18">
        <v>1208.9</v>
      </c>
      <c r="J19" s="18">
        <v>1821.5</v>
      </c>
      <c r="K19" s="39">
        <v>0</v>
      </c>
      <c r="L19" s="18">
        <v>1821.5</v>
      </c>
      <c r="M19" s="1"/>
      <c r="N19" s="1"/>
      <c r="O19" s="1"/>
    </row>
    <row r="20" spans="1:12" s="1" customFormat="1" ht="19.5" customHeight="1">
      <c r="A20" s="12"/>
      <c r="B20" s="47"/>
      <c r="C20" s="19" t="s">
        <v>17</v>
      </c>
      <c r="D20" s="10"/>
      <c r="E20" s="17"/>
      <c r="F20" s="40">
        <f>F19+F15+F14+F13+F12</f>
        <v>7427.2</v>
      </c>
      <c r="G20" s="40">
        <f>G19+G15+G14+G13+G12+G11</f>
        <v>10523.5</v>
      </c>
      <c r="H20" s="40">
        <f>H19+H15+H14+H13+H12+H11</f>
        <v>15906</v>
      </c>
      <c r="I20" s="40">
        <f>I19+I15+I14+I13+I12+I11</f>
        <v>26429.5</v>
      </c>
      <c r="J20" s="40">
        <f>J19+J15+J14+J13+J12+J11</f>
        <v>23279.9</v>
      </c>
      <c r="K20" s="40">
        <f>K19+K15-1998.4-670.4+K13</f>
        <v>8111.2</v>
      </c>
      <c r="L20" s="40">
        <f>L19+L15+L14+L13+L12+L11</f>
        <v>31391.1</v>
      </c>
    </row>
    <row r="21" spans="1:12" ht="33" customHeight="1">
      <c r="A21" s="58">
        <v>2</v>
      </c>
      <c r="B21" s="56" t="s">
        <v>35</v>
      </c>
      <c r="C21" s="124" t="s">
        <v>36</v>
      </c>
      <c r="D21" s="124"/>
      <c r="E21" s="124"/>
      <c r="F21" s="124"/>
      <c r="G21" s="124"/>
      <c r="H21" s="124"/>
      <c r="I21" s="124"/>
      <c r="J21" s="124"/>
      <c r="K21" s="124"/>
      <c r="L21" s="124"/>
    </row>
    <row r="22" spans="1:12" ht="15.75">
      <c r="A22" s="58"/>
      <c r="B22" s="48" t="s">
        <v>38</v>
      </c>
      <c r="C22" s="50"/>
      <c r="D22" s="28"/>
      <c r="E22" s="51"/>
      <c r="F22" s="28"/>
      <c r="G22" s="28">
        <v>6857.5</v>
      </c>
      <c r="H22" s="54" t="s">
        <v>37</v>
      </c>
      <c r="I22" s="28">
        <v>0</v>
      </c>
      <c r="J22" s="28"/>
      <c r="K22" s="52"/>
      <c r="L22" s="25"/>
    </row>
    <row r="23" spans="1:12" ht="12.75">
      <c r="A23" s="58"/>
      <c r="B23" s="56"/>
      <c r="C23" s="25"/>
      <c r="D23" s="25"/>
      <c r="E23" s="26"/>
      <c r="F23" s="25"/>
      <c r="G23" s="25"/>
      <c r="H23" s="53"/>
      <c r="I23" s="25"/>
      <c r="J23" s="25"/>
      <c r="K23" s="53"/>
      <c r="L23" s="25"/>
    </row>
    <row r="24" spans="1:12" ht="15.75">
      <c r="A24" s="58"/>
      <c r="B24" s="56"/>
      <c r="C24" s="19" t="s">
        <v>17</v>
      </c>
      <c r="D24" s="25"/>
      <c r="E24" s="26"/>
      <c r="F24" s="25"/>
      <c r="G24" s="25">
        <f>G22</f>
        <v>6857.5</v>
      </c>
      <c r="H24" s="25" t="str">
        <f>H22</f>
        <v>-6857,5</v>
      </c>
      <c r="I24" s="25">
        <f>I22</f>
        <v>0</v>
      </c>
      <c r="J24" s="25"/>
      <c r="K24" s="53"/>
      <c r="L24" s="25"/>
    </row>
    <row r="25" spans="1:12" ht="12.75">
      <c r="A25" s="58"/>
      <c r="B25" s="56"/>
      <c r="C25" s="25"/>
      <c r="D25" s="25"/>
      <c r="E25" s="26"/>
      <c r="F25" s="25"/>
      <c r="G25" s="25"/>
      <c r="H25" s="53"/>
      <c r="I25" s="25"/>
      <c r="J25" s="25"/>
      <c r="K25" s="53"/>
      <c r="L25" s="25"/>
    </row>
    <row r="26" spans="1:12" s="2" customFormat="1" ht="12.75">
      <c r="A26" s="28">
        <v>3</v>
      </c>
      <c r="B26" s="57"/>
      <c r="C26" s="28" t="s">
        <v>39</v>
      </c>
      <c r="D26" s="28"/>
      <c r="E26" s="51"/>
      <c r="F26" s="28"/>
      <c r="G26" s="28"/>
      <c r="H26" s="52"/>
      <c r="I26" s="28"/>
      <c r="J26" s="28"/>
      <c r="K26" s="52"/>
      <c r="L26" s="28"/>
    </row>
    <row r="27" spans="1:12" ht="12.75">
      <c r="A27" s="58"/>
      <c r="B27" s="49"/>
      <c r="C27" s="25"/>
      <c r="D27" s="25"/>
      <c r="E27" s="26"/>
      <c r="F27" s="25"/>
      <c r="G27" s="25"/>
      <c r="H27" s="53"/>
      <c r="I27" s="25"/>
      <c r="J27" s="25"/>
      <c r="K27" s="53"/>
      <c r="L27" s="25"/>
    </row>
    <row r="28" spans="1:12" ht="12.75">
      <c r="A28" s="58"/>
      <c r="B28" s="49" t="s">
        <v>40</v>
      </c>
      <c r="C28" s="25"/>
      <c r="D28" s="25"/>
      <c r="E28" s="26"/>
      <c r="F28" s="25"/>
      <c r="G28" s="25">
        <v>8164.8</v>
      </c>
      <c r="H28" s="54" t="s">
        <v>41</v>
      </c>
      <c r="I28" s="32">
        <v>3937</v>
      </c>
      <c r="J28" s="25"/>
      <c r="K28" s="53"/>
      <c r="L28" s="25"/>
    </row>
    <row r="29" spans="1:12" ht="12.75">
      <c r="A29" s="58"/>
      <c r="B29" s="49"/>
      <c r="C29" s="25"/>
      <c r="D29" s="25"/>
      <c r="E29" s="26"/>
      <c r="F29" s="25"/>
      <c r="G29" s="25"/>
      <c r="H29" s="53"/>
      <c r="I29" s="25"/>
      <c r="J29" s="25"/>
      <c r="K29" s="53"/>
      <c r="L29" s="25"/>
    </row>
    <row r="30" spans="1:12" ht="15.75">
      <c r="A30" s="58"/>
      <c r="B30" s="49"/>
      <c r="C30" s="19" t="s">
        <v>17</v>
      </c>
      <c r="D30" s="25"/>
      <c r="E30" s="26"/>
      <c r="F30" s="25"/>
      <c r="G30" s="25">
        <v>8164.8</v>
      </c>
      <c r="H30" s="54" t="s">
        <v>41</v>
      </c>
      <c r="I30" s="32">
        <v>3937</v>
      </c>
      <c r="J30" s="25"/>
      <c r="K30" s="53"/>
      <c r="L30" s="25"/>
    </row>
    <row r="31" spans="1:12" ht="12.75">
      <c r="A31" s="58"/>
      <c r="B31" s="49"/>
      <c r="C31" s="25"/>
      <c r="D31" s="25"/>
      <c r="E31" s="26"/>
      <c r="F31" s="25"/>
      <c r="G31" s="25"/>
      <c r="H31" s="53"/>
      <c r="I31" s="25"/>
      <c r="J31" s="25"/>
      <c r="K31" s="53"/>
      <c r="L31" s="25"/>
    </row>
    <row r="32" spans="1:12" s="2" customFormat="1" ht="12.75">
      <c r="A32" s="28">
        <v>4</v>
      </c>
      <c r="B32" s="55" t="s">
        <v>45</v>
      </c>
      <c r="C32" s="28"/>
      <c r="D32" s="28"/>
      <c r="E32" s="51"/>
      <c r="F32" s="28"/>
      <c r="G32" s="28"/>
      <c r="H32" s="52"/>
      <c r="I32" s="28"/>
      <c r="J32" s="28"/>
      <c r="K32" s="52"/>
      <c r="L32" s="28"/>
    </row>
    <row r="33" spans="1:11" ht="12.75">
      <c r="A33" s="58"/>
      <c r="B33" s="49"/>
      <c r="C33" s="25"/>
      <c r="D33" s="25"/>
      <c r="E33" s="26"/>
      <c r="F33" s="25"/>
      <c r="G33" s="25"/>
      <c r="H33" s="53"/>
      <c r="I33" s="25"/>
      <c r="J33" s="25"/>
      <c r="K33" s="53"/>
    </row>
    <row r="34" spans="1:12" s="2" customFormat="1" ht="12.75">
      <c r="A34" s="28"/>
      <c r="B34" s="55" t="s">
        <v>33</v>
      </c>
      <c r="C34" s="28"/>
      <c r="D34" s="28"/>
      <c r="E34" s="51"/>
      <c r="F34" s="28"/>
      <c r="G34" s="59">
        <v>35714</v>
      </c>
      <c r="H34" s="60">
        <f>I34-G34</f>
        <v>2668.5</v>
      </c>
      <c r="I34" s="59">
        <v>38382.5</v>
      </c>
      <c r="J34" s="28"/>
      <c r="K34" s="52"/>
      <c r="L34" s="29"/>
    </row>
    <row r="35" spans="1:12" s="2" customFormat="1" ht="12.75">
      <c r="A35" s="29"/>
      <c r="B35" s="61"/>
      <c r="C35" s="29"/>
      <c r="D35" s="29"/>
      <c r="E35" s="62"/>
      <c r="F35" s="29"/>
      <c r="G35" s="63"/>
      <c r="H35" s="64"/>
      <c r="I35" s="63"/>
      <c r="J35" s="29"/>
      <c r="K35" s="65"/>
      <c r="L35" s="29"/>
    </row>
    <row r="36" spans="1:12" s="2" customFormat="1" ht="12.75">
      <c r="A36" s="28"/>
      <c r="B36" s="55"/>
      <c r="C36" s="28" t="s">
        <v>46</v>
      </c>
      <c r="D36" s="28"/>
      <c r="E36" s="51"/>
      <c r="F36" s="28"/>
      <c r="G36" s="59">
        <f>G30+G24+G20+G34</f>
        <v>61259.8</v>
      </c>
      <c r="H36" s="60">
        <f>I36-G36</f>
        <v>7489.199999999997</v>
      </c>
      <c r="I36" s="59">
        <f>I30+I24+I20+I34</f>
        <v>68749</v>
      </c>
      <c r="J36" s="28"/>
      <c r="K36" s="52"/>
      <c r="L36" s="28"/>
    </row>
    <row r="37" spans="1:12" s="2" customFormat="1" ht="12.75">
      <c r="A37" s="29"/>
      <c r="B37" s="61"/>
      <c r="C37" s="29"/>
      <c r="D37" s="29"/>
      <c r="E37" s="62"/>
      <c r="F37" s="29"/>
      <c r="G37" s="63"/>
      <c r="H37" s="64"/>
      <c r="I37" s="63"/>
      <c r="J37" s="29"/>
      <c r="K37" s="65"/>
      <c r="L37" s="29"/>
    </row>
    <row r="38" spans="1:12" s="2" customFormat="1" ht="12.75">
      <c r="A38" s="29"/>
      <c r="B38" s="61"/>
      <c r="C38" s="29"/>
      <c r="D38" s="29"/>
      <c r="E38" s="62"/>
      <c r="F38" s="29"/>
      <c r="G38" s="63"/>
      <c r="H38" s="64"/>
      <c r="I38" s="63"/>
      <c r="J38" s="29"/>
      <c r="K38" s="65"/>
      <c r="L38" s="29"/>
    </row>
    <row r="39" spans="3:7" ht="12.75">
      <c r="C39" t="s">
        <v>43</v>
      </c>
      <c r="G39" t="s">
        <v>44</v>
      </c>
    </row>
    <row r="40" ht="12.75">
      <c r="C40" t="s">
        <v>42</v>
      </c>
    </row>
  </sheetData>
  <sheetProtection/>
  <mergeCells count="13">
    <mergeCell ref="A5:J5"/>
    <mergeCell ref="A6:J6"/>
    <mergeCell ref="A7:A8"/>
    <mergeCell ref="C7:C8"/>
    <mergeCell ref="D7:D8"/>
    <mergeCell ref="E7:E8"/>
    <mergeCell ref="B7:B8"/>
    <mergeCell ref="D16:D17"/>
    <mergeCell ref="E16:E17"/>
    <mergeCell ref="C21:L21"/>
    <mergeCell ref="A16:A17"/>
    <mergeCell ref="B16:B17"/>
    <mergeCell ref="C16:C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B1">
      <selection activeCell="J4" sqref="J4"/>
    </sheetView>
  </sheetViews>
  <sheetFormatPr defaultColWidth="9.00390625" defaultRowHeight="12.75"/>
  <cols>
    <col min="1" max="1" width="6.00390625" style="91" customWidth="1"/>
    <col min="2" max="2" width="34.125" style="5" customWidth="1"/>
    <col min="3" max="3" width="14.75390625" style="5" customWidth="1"/>
    <col min="4" max="4" width="10.625" style="5" customWidth="1"/>
    <col min="5" max="5" width="14.875" style="5" customWidth="1"/>
    <col min="6" max="6" width="13.875" style="5" customWidth="1"/>
    <col min="7" max="7" width="10.25390625" style="5" customWidth="1"/>
    <col min="8" max="8" width="11.00390625" style="5" customWidth="1"/>
    <col min="9" max="9" width="14.25390625" style="5" customWidth="1"/>
    <col min="10" max="10" width="47.125" style="5" customWidth="1"/>
    <col min="11" max="16384" width="9.125" style="5" customWidth="1"/>
  </cols>
  <sheetData>
    <row r="1" ht="18.75">
      <c r="J1" s="89" t="s">
        <v>82</v>
      </c>
    </row>
    <row r="2" ht="18.75">
      <c r="J2" s="89" t="s">
        <v>83</v>
      </c>
    </row>
    <row r="3" ht="18.75">
      <c r="J3" s="89" t="s">
        <v>84</v>
      </c>
    </row>
    <row r="4" ht="18.75">
      <c r="J4" s="89" t="s">
        <v>96</v>
      </c>
    </row>
    <row r="5" ht="18.75">
      <c r="J5" s="89"/>
    </row>
    <row r="6" spans="1:10" s="93" customFormat="1" ht="18.75">
      <c r="A6" s="92"/>
      <c r="B6" s="146" t="s">
        <v>58</v>
      </c>
      <c r="C6" s="146"/>
      <c r="D6" s="146"/>
      <c r="E6" s="146"/>
      <c r="F6" s="146"/>
      <c r="G6" s="146"/>
      <c r="H6" s="146"/>
      <c r="I6" s="146"/>
      <c r="J6" s="146"/>
    </row>
    <row r="7" spans="1:10" ht="39.75" customHeight="1">
      <c r="A7" s="147" t="s">
        <v>57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9.75" customHeight="1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ht="5.25" customHeight="1" hidden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24.75" customHeight="1">
      <c r="A10" s="148" t="s">
        <v>12</v>
      </c>
      <c r="B10" s="148" t="s">
        <v>8</v>
      </c>
      <c r="C10" s="123" t="s">
        <v>0</v>
      </c>
      <c r="D10" s="123" t="s">
        <v>9</v>
      </c>
      <c r="E10" s="148" t="s">
        <v>1</v>
      </c>
      <c r="F10" s="148" t="s">
        <v>2</v>
      </c>
      <c r="G10" s="148"/>
      <c r="H10" s="148"/>
      <c r="I10" s="123" t="s">
        <v>3</v>
      </c>
      <c r="J10" s="148" t="s">
        <v>4</v>
      </c>
    </row>
    <row r="11" spans="1:10" ht="22.5" customHeight="1">
      <c r="A11" s="149"/>
      <c r="B11" s="148"/>
      <c r="C11" s="123"/>
      <c r="D11" s="123"/>
      <c r="E11" s="148"/>
      <c r="F11" s="102" t="s">
        <v>49</v>
      </c>
      <c r="G11" s="102" t="s">
        <v>50</v>
      </c>
      <c r="H11" s="102" t="s">
        <v>51</v>
      </c>
      <c r="I11" s="123"/>
      <c r="J11" s="148"/>
    </row>
    <row r="12" spans="1:10" s="69" customFormat="1" ht="9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s="71" customFormat="1" ht="18.75" customHeight="1">
      <c r="A13" s="129" t="s">
        <v>67</v>
      </c>
      <c r="B13" s="129"/>
      <c r="C13" s="129"/>
      <c r="D13" s="129"/>
      <c r="E13" s="129"/>
      <c r="F13" s="129"/>
      <c r="G13" s="129"/>
      <c r="H13" s="129"/>
      <c r="I13" s="129"/>
      <c r="J13" s="129"/>
    </row>
    <row r="14" spans="1:10" ht="101.25" customHeight="1">
      <c r="A14" s="98" t="s">
        <v>56</v>
      </c>
      <c r="B14" s="96" t="s">
        <v>89</v>
      </c>
      <c r="C14" s="67" t="s">
        <v>10</v>
      </c>
      <c r="D14" s="67" t="s">
        <v>90</v>
      </c>
      <c r="E14" s="78">
        <f>H14+G14+F14</f>
        <v>37405.8</v>
      </c>
      <c r="F14" s="20"/>
      <c r="G14" s="20"/>
      <c r="H14" s="20">
        <v>37405.8</v>
      </c>
      <c r="I14" s="97" t="s">
        <v>70</v>
      </c>
      <c r="J14" s="73" t="s">
        <v>92</v>
      </c>
    </row>
    <row r="15" spans="1:10" ht="21.75" customHeight="1">
      <c r="A15" s="83"/>
      <c r="B15" s="74" t="s">
        <v>60</v>
      </c>
      <c r="C15" s="75"/>
      <c r="D15" s="76"/>
      <c r="E15" s="17">
        <f>E14</f>
        <v>37405.8</v>
      </c>
      <c r="F15" s="17"/>
      <c r="G15" s="17"/>
      <c r="H15" s="17">
        <f>H14</f>
        <v>37405.8</v>
      </c>
      <c r="I15" s="77"/>
      <c r="J15" s="75"/>
    </row>
    <row r="16" spans="1:10" ht="23.25" customHeight="1">
      <c r="A16" s="141" t="s">
        <v>68</v>
      </c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45" customHeight="1">
      <c r="A17" s="143" t="s">
        <v>52</v>
      </c>
      <c r="B17" s="131" t="s">
        <v>47</v>
      </c>
      <c r="C17" s="67" t="s">
        <v>10</v>
      </c>
      <c r="D17" s="67" t="s">
        <v>87</v>
      </c>
      <c r="E17" s="114">
        <f>F17+G17+H17</f>
        <v>35689.8</v>
      </c>
      <c r="F17" s="20"/>
      <c r="G17" s="117">
        <v>12944.5</v>
      </c>
      <c r="H17" s="20">
        <v>22745.3</v>
      </c>
      <c r="I17" s="137" t="s">
        <v>55</v>
      </c>
      <c r="J17" s="139" t="s">
        <v>65</v>
      </c>
    </row>
    <row r="18" spans="1:10" s="68" customFormat="1" ht="45" customHeight="1">
      <c r="A18" s="144"/>
      <c r="B18" s="145"/>
      <c r="C18" s="67" t="s">
        <v>95</v>
      </c>
      <c r="D18" s="67" t="s">
        <v>50</v>
      </c>
      <c r="E18" s="114">
        <v>5000</v>
      </c>
      <c r="F18" s="113"/>
      <c r="G18" s="117">
        <v>5000</v>
      </c>
      <c r="H18" s="113"/>
      <c r="I18" s="138"/>
      <c r="J18" s="140"/>
    </row>
    <row r="19" spans="1:10" s="68" customFormat="1" ht="45" customHeight="1">
      <c r="A19" s="133" t="s">
        <v>53</v>
      </c>
      <c r="B19" s="131" t="s">
        <v>7</v>
      </c>
      <c r="C19" s="110" t="s">
        <v>10</v>
      </c>
      <c r="D19" s="67" t="s">
        <v>50</v>
      </c>
      <c r="E19" s="116">
        <f>F19+G19+H19</f>
        <v>11741.5</v>
      </c>
      <c r="F19" s="112"/>
      <c r="G19" s="118">
        <v>11741.5</v>
      </c>
      <c r="H19" s="111"/>
      <c r="I19" s="137" t="s">
        <v>55</v>
      </c>
      <c r="J19" s="139" t="s">
        <v>66</v>
      </c>
    </row>
    <row r="20" spans="1:10" s="68" customFormat="1" ht="45" customHeight="1">
      <c r="A20" s="134"/>
      <c r="B20" s="132"/>
      <c r="C20" s="67" t="s">
        <v>95</v>
      </c>
      <c r="D20" s="67" t="s">
        <v>50</v>
      </c>
      <c r="E20" s="114">
        <v>5000</v>
      </c>
      <c r="F20" s="113"/>
      <c r="G20" s="117">
        <v>5000</v>
      </c>
      <c r="H20" s="113"/>
      <c r="I20" s="138"/>
      <c r="J20" s="140"/>
    </row>
    <row r="21" spans="1:10" s="68" customFormat="1" ht="88.5" customHeight="1">
      <c r="A21" s="104" t="s">
        <v>59</v>
      </c>
      <c r="B21" s="101" t="s">
        <v>76</v>
      </c>
      <c r="C21" s="67" t="s">
        <v>10</v>
      </c>
      <c r="D21" s="67" t="s">
        <v>49</v>
      </c>
      <c r="E21" s="114">
        <v>536</v>
      </c>
      <c r="F21" s="20">
        <v>536</v>
      </c>
      <c r="G21" s="17"/>
      <c r="H21" s="17"/>
      <c r="I21" s="97" t="s">
        <v>70</v>
      </c>
      <c r="J21" s="72" t="s">
        <v>80</v>
      </c>
    </row>
    <row r="22" spans="1:10" s="68" customFormat="1" ht="92.25" customHeight="1">
      <c r="A22" s="104" t="s">
        <v>72</v>
      </c>
      <c r="B22" s="101" t="s">
        <v>77</v>
      </c>
      <c r="C22" s="67" t="s">
        <v>10</v>
      </c>
      <c r="D22" s="67" t="s">
        <v>49</v>
      </c>
      <c r="E22" s="114">
        <v>536</v>
      </c>
      <c r="F22" s="20">
        <v>536</v>
      </c>
      <c r="G22" s="17"/>
      <c r="H22" s="17"/>
      <c r="I22" s="97" t="s">
        <v>70</v>
      </c>
      <c r="J22" s="72" t="s">
        <v>80</v>
      </c>
    </row>
    <row r="23" spans="1:10" s="68" customFormat="1" ht="74.25" customHeight="1">
      <c r="A23" s="104" t="s">
        <v>73</v>
      </c>
      <c r="B23" s="101" t="s">
        <v>78</v>
      </c>
      <c r="C23" s="105" t="s">
        <v>10</v>
      </c>
      <c r="D23" s="67" t="s">
        <v>49</v>
      </c>
      <c r="E23" s="115">
        <f>F23+G23+H23</f>
        <v>850</v>
      </c>
      <c r="F23" s="107">
        <v>850</v>
      </c>
      <c r="G23" s="106"/>
      <c r="H23" s="106"/>
      <c r="I23" s="103" t="s">
        <v>70</v>
      </c>
      <c r="J23" s="72" t="s">
        <v>93</v>
      </c>
    </row>
    <row r="24" spans="1:10" s="68" customFormat="1" ht="159.75" customHeight="1">
      <c r="A24" s="104" t="s">
        <v>74</v>
      </c>
      <c r="B24" s="101" t="s">
        <v>79</v>
      </c>
      <c r="C24" s="105" t="s">
        <v>10</v>
      </c>
      <c r="D24" s="67" t="s">
        <v>49</v>
      </c>
      <c r="E24" s="106">
        <f>F24+G24+H24</f>
        <v>190.2</v>
      </c>
      <c r="F24" s="107">
        <v>190.2</v>
      </c>
      <c r="G24" s="106"/>
      <c r="H24" s="106"/>
      <c r="I24" s="103" t="s">
        <v>70</v>
      </c>
      <c r="J24" s="72" t="s">
        <v>94</v>
      </c>
    </row>
    <row r="25" spans="1:10" s="68" customFormat="1" ht="124.5" customHeight="1">
      <c r="A25" s="67" t="s">
        <v>75</v>
      </c>
      <c r="B25" s="101" t="s">
        <v>71</v>
      </c>
      <c r="C25" s="67" t="s">
        <v>10</v>
      </c>
      <c r="D25" s="67" t="s">
        <v>50</v>
      </c>
      <c r="E25" s="17">
        <f>F25+G25+H25</f>
        <v>3500</v>
      </c>
      <c r="F25" s="26"/>
      <c r="G25" s="20">
        <v>3500</v>
      </c>
      <c r="H25" s="20"/>
      <c r="I25" s="97" t="s">
        <v>55</v>
      </c>
      <c r="J25" s="72" t="s">
        <v>63</v>
      </c>
    </row>
    <row r="26" spans="1:10" s="68" customFormat="1" ht="83.25" customHeight="1">
      <c r="A26" s="135" t="s">
        <v>88</v>
      </c>
      <c r="B26" s="130" t="s">
        <v>85</v>
      </c>
      <c r="C26" s="67" t="s">
        <v>10</v>
      </c>
      <c r="D26" s="123" t="s">
        <v>49</v>
      </c>
      <c r="E26" s="109">
        <v>500</v>
      </c>
      <c r="F26" s="109">
        <v>500</v>
      </c>
      <c r="G26" s="20"/>
      <c r="H26" s="20"/>
      <c r="I26" s="119" t="s">
        <v>55</v>
      </c>
      <c r="J26" s="120" t="s">
        <v>86</v>
      </c>
    </row>
    <row r="27" spans="1:10" s="68" customFormat="1" ht="75" customHeight="1">
      <c r="A27" s="136"/>
      <c r="B27" s="130"/>
      <c r="C27" s="67" t="s">
        <v>81</v>
      </c>
      <c r="D27" s="123"/>
      <c r="E27" s="109">
        <v>9500</v>
      </c>
      <c r="F27" s="109">
        <v>9500</v>
      </c>
      <c r="G27" s="20"/>
      <c r="H27" s="20"/>
      <c r="I27" s="119"/>
      <c r="J27" s="120"/>
    </row>
    <row r="28" spans="1:10" ht="18" customHeight="1">
      <c r="A28" s="83"/>
      <c r="B28" s="74" t="s">
        <v>61</v>
      </c>
      <c r="C28" s="73"/>
      <c r="D28" s="67"/>
      <c r="E28" s="17">
        <f>E17+E18+E19+E20+E21+E22+E23+E24+E25+E26+E27</f>
        <v>73043.5</v>
      </c>
      <c r="F28" s="17">
        <f>F17+F19+F21+F22+F23+F24+F26+F27</f>
        <v>12112.2</v>
      </c>
      <c r="G28" s="17">
        <f>G17+G18+G19+G20+G21+G22+G23+G24+G25</f>
        <v>38186</v>
      </c>
      <c r="H28" s="17">
        <f>H25+H19+H17</f>
        <v>22745.3</v>
      </c>
      <c r="I28" s="108"/>
      <c r="J28" s="84"/>
    </row>
    <row r="29" spans="1:10" ht="19.5" customHeight="1" hidden="1">
      <c r="A29" s="129" t="s">
        <v>64</v>
      </c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86.25" customHeight="1">
      <c r="A30" s="83" t="s">
        <v>54</v>
      </c>
      <c r="B30" s="96" t="s">
        <v>48</v>
      </c>
      <c r="C30" s="67" t="s">
        <v>10</v>
      </c>
      <c r="D30" s="67" t="s">
        <v>69</v>
      </c>
      <c r="E30" s="17">
        <f>F30+G30+H30</f>
        <v>8502.099999999999</v>
      </c>
      <c r="F30" s="20">
        <f>1480+150+228.6+2285.3-1.8</f>
        <v>4142.099999999999</v>
      </c>
      <c r="G30" s="20">
        <f>2100</f>
        <v>2100</v>
      </c>
      <c r="H30" s="20">
        <v>2260</v>
      </c>
      <c r="I30" s="103" t="s">
        <v>55</v>
      </c>
      <c r="J30" s="72" t="s">
        <v>91</v>
      </c>
    </row>
    <row r="31" spans="1:10" ht="16.5" customHeight="1">
      <c r="A31" s="83"/>
      <c r="B31" s="74" t="s">
        <v>62</v>
      </c>
      <c r="C31" s="73"/>
      <c r="D31" s="67"/>
      <c r="E31" s="17">
        <f>E30</f>
        <v>8502.099999999999</v>
      </c>
      <c r="F31" s="17">
        <f>F30</f>
        <v>4142.099999999999</v>
      </c>
      <c r="G31" s="17">
        <v>2100</v>
      </c>
      <c r="H31" s="17">
        <f>SUM(H30)</f>
        <v>2260</v>
      </c>
      <c r="I31" s="78"/>
      <c r="J31" s="73"/>
    </row>
    <row r="32" spans="1:10" s="68" customFormat="1" ht="21.75" customHeight="1">
      <c r="A32" s="83"/>
      <c r="B32" s="70" t="s">
        <v>17</v>
      </c>
      <c r="C32" s="79"/>
      <c r="D32" s="67"/>
      <c r="E32" s="17">
        <f>E15+E28+E31</f>
        <v>118951.4</v>
      </c>
      <c r="F32" s="17">
        <f>F28+F31</f>
        <v>16254.3</v>
      </c>
      <c r="G32" s="17">
        <f>G31+G28+G15</f>
        <v>40286</v>
      </c>
      <c r="H32" s="17">
        <f>H31+H28+H15</f>
        <v>62411.100000000006</v>
      </c>
      <c r="I32" s="78"/>
      <c r="J32" s="85"/>
    </row>
    <row r="33" spans="2:9" ht="18.75">
      <c r="B33" s="90"/>
      <c r="C33" s="6"/>
      <c r="D33" s="6"/>
      <c r="E33" s="66"/>
      <c r="F33" s="66"/>
      <c r="H33" s="99"/>
      <c r="I33" s="66"/>
    </row>
    <row r="34" spans="2:9" s="93" customFormat="1" ht="18.75">
      <c r="B34" s="87"/>
      <c r="C34" s="94"/>
      <c r="D34" s="94"/>
      <c r="E34" s="94"/>
      <c r="F34" s="100"/>
      <c r="G34" s="94"/>
      <c r="H34" s="94"/>
      <c r="I34" s="94"/>
    </row>
    <row r="35" spans="2:9" s="93" customFormat="1" ht="18.75">
      <c r="B35" s="88"/>
      <c r="H35" s="66"/>
      <c r="I35" s="94"/>
    </row>
    <row r="36" spans="2:10" s="93" customFormat="1" ht="18.75">
      <c r="B36" s="89"/>
      <c r="C36" s="89"/>
      <c r="D36" s="89"/>
      <c r="E36" s="89"/>
      <c r="F36" s="89"/>
      <c r="H36" s="89"/>
      <c r="J36" s="89"/>
    </row>
    <row r="37" spans="2:10" ht="15.75">
      <c r="B37" s="82"/>
      <c r="C37" s="82"/>
      <c r="D37" s="82"/>
      <c r="E37" s="82"/>
      <c r="F37" s="82"/>
      <c r="G37" s="81"/>
      <c r="H37" s="82"/>
      <c r="I37" s="81"/>
      <c r="J37" s="82"/>
    </row>
    <row r="38" ht="12.75">
      <c r="B38" s="95"/>
    </row>
    <row r="39" ht="12.75">
      <c r="B39" s="95"/>
    </row>
    <row r="46" ht="12.75">
      <c r="C46" s="68"/>
    </row>
  </sheetData>
  <sheetProtection/>
  <mergeCells count="26">
    <mergeCell ref="B6:J6"/>
    <mergeCell ref="A7:J7"/>
    <mergeCell ref="A10:A11"/>
    <mergeCell ref="B10:B11"/>
    <mergeCell ref="C10:C11"/>
    <mergeCell ref="D10:D11"/>
    <mergeCell ref="E10:E11"/>
    <mergeCell ref="F10:H10"/>
    <mergeCell ref="J10:J11"/>
    <mergeCell ref="I10:I11"/>
    <mergeCell ref="A13:J13"/>
    <mergeCell ref="A16:J16"/>
    <mergeCell ref="I17:I18"/>
    <mergeCell ref="J17:J18"/>
    <mergeCell ref="A17:A18"/>
    <mergeCell ref="B17:B18"/>
    <mergeCell ref="A29:J29"/>
    <mergeCell ref="B26:B27"/>
    <mergeCell ref="D26:D27"/>
    <mergeCell ref="B19:B20"/>
    <mergeCell ref="A19:A20"/>
    <mergeCell ref="A26:A27"/>
    <mergeCell ref="I26:I27"/>
    <mergeCell ref="J26:J27"/>
    <mergeCell ref="I19:I20"/>
    <mergeCell ref="J19:J20"/>
  </mergeCells>
  <printOptions horizontalCentered="1"/>
  <pageMargins left="0.4330708661417323" right="0.5511811023622047" top="0.4724409448818898" bottom="0.3937007874015748" header="0.03937007874015748" footer="0.2362204724409449"/>
  <pageSetup horizontalDpi="600" verticalDpi="600" orientation="landscape" paperSize="9" scale="78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2015-02-06T08:54:52Z</cp:lastPrinted>
  <dcterms:created xsi:type="dcterms:W3CDTF">2009-12-14T14:01:44Z</dcterms:created>
  <dcterms:modified xsi:type="dcterms:W3CDTF">2015-02-24T08:43:48Z</dcterms:modified>
  <cp:category/>
  <cp:version/>
  <cp:contentType/>
  <cp:contentStatus/>
</cp:coreProperties>
</file>